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1"/>
  </bookViews>
  <sheets>
    <sheet name="Лист1" sheetId="1" r:id="rId1"/>
    <sheet name="Таблиця" sheetId="2" r:id="rId2"/>
  </sheets>
  <definedNames/>
  <calcPr fullCalcOnLoad="1"/>
</workbook>
</file>

<file path=xl/sharedStrings.xml><?xml version="1.0" encoding="utf-8"?>
<sst xmlns="http://schemas.openxmlformats.org/spreadsheetml/2006/main" count="106" uniqueCount="37">
  <si>
    <t>Разом</t>
  </si>
  <si>
    <t>грн</t>
  </si>
  <si>
    <t>Тужанівська ЗОШ</t>
  </si>
  <si>
    <t>К-сть</t>
  </si>
  <si>
    <t>Сума</t>
  </si>
  <si>
    <t>Назва установи</t>
  </si>
  <si>
    <t xml:space="preserve">ціна: </t>
  </si>
  <si>
    <t>Парта одномісна</t>
  </si>
  <si>
    <t>Стілець учн</t>
  </si>
  <si>
    <t>Шафа</t>
  </si>
  <si>
    <t>Субвенція Розпорядження ОДА  від.14.05.2018р.№436</t>
  </si>
  <si>
    <t>Дидактичні матеріали</t>
  </si>
  <si>
    <t>Сучасні меблі</t>
  </si>
  <si>
    <t>Субвенція Розпорядження ОДА  від.14.05.2018р.№437</t>
  </si>
  <si>
    <t>Інформація відділу освіти Миколаїсвької РДА</t>
  </si>
  <si>
    <t>Співфінансування</t>
  </si>
  <si>
    <t>Субвенція</t>
  </si>
  <si>
    <t>%</t>
  </si>
  <si>
    <t>" Нова українська школа"</t>
  </si>
  <si>
    <t>Оснащення зас-ми навчання</t>
  </si>
  <si>
    <t>Комп’ютерне  обладнання</t>
  </si>
  <si>
    <t>Навчання  тренерів</t>
  </si>
  <si>
    <t>Мульти медійні комплекси (НУШ)</t>
  </si>
  <si>
    <t>Сучасні меблі (НУШ)</t>
  </si>
  <si>
    <t>Мультим комл</t>
  </si>
  <si>
    <t xml:space="preserve">ціна </t>
  </si>
  <si>
    <t>Ксерокс БФП</t>
  </si>
  <si>
    <t>Фарба до БФП</t>
  </si>
  <si>
    <t>Ламінатор</t>
  </si>
  <si>
    <t xml:space="preserve">Плівка ламіна </t>
  </si>
  <si>
    <t>Папір</t>
  </si>
  <si>
    <t>Комп техніка та витратрні матеріали</t>
  </si>
  <si>
    <t>Комп.техніка та витратні матер</t>
  </si>
  <si>
    <t>Ксерокс ч-б лазер</t>
  </si>
  <si>
    <t>ціна:470</t>
  </si>
  <si>
    <t>ціна: 7600рн</t>
  </si>
  <si>
    <t>ні    матеріали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</si>
</sst>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9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4" fillId="0" borderId="0" xfId="0" applyFont="1" applyFill="1" applyAlignment="1">
      <alignment/>
    </xf>
    <xf numFmtId="1" fontId="4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3"/>
  <sheetViews>
    <sheetView zoomScalePageLayoutView="0" workbookViewId="0" topLeftCell="A43">
      <selection activeCell="K9" sqref="K9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15.75390625" style="0" customWidth="1"/>
    <col min="4" max="4" width="15.375" style="0" customWidth="1"/>
    <col min="5" max="5" width="11.00390625" style="0" customWidth="1"/>
    <col min="6" max="6" width="16.875" style="0" customWidth="1"/>
  </cols>
  <sheetData>
    <row r="4" spans="3:5" ht="18">
      <c r="C4" s="20" t="s">
        <v>14</v>
      </c>
      <c r="D4" s="20"/>
      <c r="E4" s="20"/>
    </row>
    <row r="5" spans="3:5" ht="18">
      <c r="C5" s="20"/>
      <c r="D5" s="32"/>
      <c r="E5" s="20"/>
    </row>
    <row r="6" spans="2:6" ht="18">
      <c r="B6" s="29" t="s">
        <v>10</v>
      </c>
      <c r="C6" s="20"/>
      <c r="D6" s="20"/>
      <c r="E6" s="20"/>
      <c r="F6" s="20"/>
    </row>
    <row r="7" spans="2:6" ht="18">
      <c r="B7" s="20"/>
      <c r="C7" s="24" t="s">
        <v>18</v>
      </c>
      <c r="D7" s="20"/>
      <c r="E7" s="20"/>
      <c r="F7" s="20"/>
    </row>
    <row r="8" spans="2:6" ht="18">
      <c r="B8" s="21"/>
      <c r="C8" s="25" t="s">
        <v>16</v>
      </c>
      <c r="D8" s="25" t="s">
        <v>15</v>
      </c>
      <c r="E8" s="36"/>
      <c r="F8" s="26" t="s">
        <v>0</v>
      </c>
    </row>
    <row r="9" spans="2:6" ht="18">
      <c r="B9" s="27"/>
      <c r="C9" s="27" t="s">
        <v>1</v>
      </c>
      <c r="D9" s="27" t="s">
        <v>1</v>
      </c>
      <c r="E9" s="27" t="s">
        <v>17</v>
      </c>
      <c r="F9" s="35" t="s">
        <v>1</v>
      </c>
    </row>
    <row r="10" spans="2:6" ht="18">
      <c r="B10" s="21" t="s">
        <v>11</v>
      </c>
      <c r="C10" s="21">
        <v>615882</v>
      </c>
      <c r="D10" s="21">
        <v>85000</v>
      </c>
      <c r="E10" s="33">
        <f>SUM(D10/C10*100)</f>
        <v>13.801345062852949</v>
      </c>
      <c r="F10" s="22">
        <f>SUM(C10:D10)</f>
        <v>700882</v>
      </c>
    </row>
    <row r="11" spans="2:6" ht="18">
      <c r="B11" s="21" t="s">
        <v>12</v>
      </c>
      <c r="C11" s="21">
        <v>603169</v>
      </c>
      <c r="D11" s="21">
        <v>477000</v>
      </c>
      <c r="E11" s="33">
        <f>SUM(D11/C11*100)</f>
        <v>79.08231358043932</v>
      </c>
      <c r="F11" s="22">
        <f>SUM(C11:D11)</f>
        <v>1080169</v>
      </c>
    </row>
    <row r="12" spans="2:6" ht="18">
      <c r="B12" s="21" t="s">
        <v>20</v>
      </c>
      <c r="C12" s="21">
        <v>308916</v>
      </c>
      <c r="D12" s="21">
        <v>316000</v>
      </c>
      <c r="E12" s="33">
        <f>SUM(D12/C12*100)</f>
        <v>102.29318002304835</v>
      </c>
      <c r="F12" s="22">
        <f>SUM(C12:D12)</f>
        <v>624916</v>
      </c>
    </row>
    <row r="13" spans="2:6" ht="18">
      <c r="B13" s="21" t="s">
        <v>21</v>
      </c>
      <c r="C13" s="21">
        <v>64325</v>
      </c>
      <c r="D13" s="21">
        <v>6433</v>
      </c>
      <c r="E13" s="33">
        <f>SUM(D13/C13*100)</f>
        <v>10.000777302759426</v>
      </c>
      <c r="F13" s="22">
        <f>SUM(C13:D13)</f>
        <v>70758</v>
      </c>
    </row>
    <row r="14" spans="2:6" ht="18">
      <c r="B14" s="22" t="s">
        <v>0</v>
      </c>
      <c r="C14" s="22">
        <f>SUM(C10:C13)</f>
        <v>1592292</v>
      </c>
      <c r="D14" s="22">
        <f>SUM(D10:D13)</f>
        <v>884433</v>
      </c>
      <c r="E14" s="34">
        <f>SUM(D14/C14*100)</f>
        <v>55.54464884581471</v>
      </c>
      <c r="F14" s="22">
        <f>SUM(F10:F13)</f>
        <v>2476725</v>
      </c>
    </row>
    <row r="17" spans="2:5" ht="18">
      <c r="B17" s="29" t="s">
        <v>13</v>
      </c>
      <c r="C17" s="20"/>
      <c r="D17" s="20"/>
      <c r="E17" s="23"/>
    </row>
    <row r="18" ht="12" customHeight="1"/>
    <row r="19" spans="2:6" ht="22.5" customHeight="1">
      <c r="B19" s="21"/>
      <c r="C19" s="25" t="s">
        <v>16</v>
      </c>
      <c r="D19" s="25" t="s">
        <v>15</v>
      </c>
      <c r="E19" s="28"/>
      <c r="F19" s="26" t="s">
        <v>0</v>
      </c>
    </row>
    <row r="20" spans="2:6" ht="18">
      <c r="B20" s="21"/>
      <c r="C20" s="21" t="s">
        <v>1</v>
      </c>
      <c r="D20" s="27" t="s">
        <v>1</v>
      </c>
      <c r="E20" s="27" t="s">
        <v>17</v>
      </c>
      <c r="F20" s="22" t="s">
        <v>1</v>
      </c>
    </row>
    <row r="21" spans="2:6" ht="20.25" customHeight="1">
      <c r="B21" s="21" t="s">
        <v>19</v>
      </c>
      <c r="C21" s="21">
        <v>900000</v>
      </c>
      <c r="D21" s="21">
        <f>SUM(C21/100*20)</f>
        <v>180000</v>
      </c>
      <c r="E21" s="21">
        <f>SUM(D21/C21*100)</f>
        <v>20</v>
      </c>
      <c r="F21" s="22">
        <f>SUM(C21:D21)</f>
        <v>1080000</v>
      </c>
    </row>
    <row r="22" spans="2:6" ht="18.75" customHeight="1">
      <c r="B22" s="21" t="s">
        <v>32</v>
      </c>
      <c r="C22" s="21">
        <v>238707</v>
      </c>
      <c r="D22" s="21">
        <v>47800</v>
      </c>
      <c r="E22" s="33">
        <f>SUM(D22/C22*100)</f>
        <v>20.024548923994686</v>
      </c>
      <c r="F22" s="22">
        <f>SUM(C22:D22)</f>
        <v>286507</v>
      </c>
    </row>
    <row r="23" spans="2:6" ht="27" customHeight="1">
      <c r="B23" s="22" t="s">
        <v>0</v>
      </c>
      <c r="C23" s="22">
        <f>SUM(C21:C22)</f>
        <v>1138707</v>
      </c>
      <c r="D23" s="22">
        <f>SUM(D21:D22)</f>
        <v>227800</v>
      </c>
      <c r="E23" s="22">
        <f>SUM(D23/C23*100)</f>
        <v>20.005146187737495</v>
      </c>
      <c r="F23" s="22">
        <f>SUM(F19:F22)</f>
        <v>1366507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1.625" style="0" customWidth="1"/>
    <col min="2" max="2" width="2.875" style="0" customWidth="1"/>
    <col min="3" max="3" width="17.75390625" style="0" customWidth="1"/>
    <col min="4" max="4" width="4.375" style="0" customWidth="1"/>
    <col min="5" max="5" width="8.375" style="0" customWidth="1"/>
    <col min="6" max="6" width="4.625" style="0" customWidth="1"/>
    <col min="7" max="7" width="7.375" style="0" customWidth="1"/>
    <col min="8" max="8" width="3.75390625" style="0" customWidth="1"/>
    <col min="9" max="9" width="7.375" style="0" customWidth="1"/>
    <col min="10" max="10" width="3.75390625" style="0" customWidth="1"/>
    <col min="11" max="11" width="6.375" style="0" customWidth="1"/>
    <col min="12" max="12" width="4.375" style="0" customWidth="1"/>
    <col min="13" max="13" width="6.25390625" style="0" customWidth="1"/>
    <col min="14" max="14" width="5.00390625" style="0" customWidth="1"/>
    <col min="15" max="15" width="5.375" style="0" customWidth="1"/>
    <col min="16" max="16" width="10.625" style="0" customWidth="1"/>
  </cols>
  <sheetData>
    <row r="1" ht="17.25" customHeight="1">
      <c r="G1" s="30" t="s">
        <v>23</v>
      </c>
    </row>
    <row r="2" spans="2:16" ht="12.75">
      <c r="B2" s="1"/>
      <c r="C2" s="1"/>
      <c r="D2" s="1" t="s">
        <v>7</v>
      </c>
      <c r="E2" s="2"/>
      <c r="F2" s="1" t="s">
        <v>8</v>
      </c>
      <c r="G2" s="3"/>
      <c r="H2" s="1" t="s">
        <v>9</v>
      </c>
      <c r="I2" s="3"/>
      <c r="J2" s="1"/>
      <c r="K2" s="3"/>
      <c r="L2" s="12"/>
      <c r="M2" s="13"/>
      <c r="N2" s="1"/>
      <c r="O2" s="3"/>
      <c r="P2" s="4"/>
    </row>
    <row r="3" spans="2:16" ht="12.75">
      <c r="B3" s="5"/>
      <c r="C3" s="5" t="s">
        <v>5</v>
      </c>
      <c r="D3" s="6" t="s">
        <v>6</v>
      </c>
      <c r="E3" s="7">
        <v>832</v>
      </c>
      <c r="F3" s="6" t="s">
        <v>34</v>
      </c>
      <c r="G3" s="8"/>
      <c r="H3" s="6" t="s">
        <v>35</v>
      </c>
      <c r="I3" s="8"/>
      <c r="J3" s="6" t="s">
        <v>6</v>
      </c>
      <c r="K3" s="8"/>
      <c r="L3" s="14" t="s">
        <v>25</v>
      </c>
      <c r="M3" s="15"/>
      <c r="N3" s="6" t="s">
        <v>6</v>
      </c>
      <c r="O3" s="8"/>
      <c r="P3" s="9" t="s">
        <v>0</v>
      </c>
    </row>
    <row r="4" spans="2:16" ht="12.75">
      <c r="B4" s="6"/>
      <c r="C4" s="10"/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4" t="s">
        <v>4</v>
      </c>
      <c r="P4" s="19" t="s">
        <v>1</v>
      </c>
    </row>
    <row r="5" spans="2:16" ht="12.75">
      <c r="B5" s="11">
        <v>22</v>
      </c>
      <c r="C5" s="18" t="s">
        <v>2</v>
      </c>
      <c r="D5" s="16">
        <v>5</v>
      </c>
      <c r="E5" s="16">
        <f>D5*832</f>
        <v>4160</v>
      </c>
      <c r="F5" s="16">
        <v>5</v>
      </c>
      <c r="G5" s="16">
        <f>F5*470</f>
        <v>2350</v>
      </c>
      <c r="H5" s="16">
        <v>1</v>
      </c>
      <c r="I5" s="16">
        <f>H5*7600</f>
        <v>7600</v>
      </c>
      <c r="J5" s="16"/>
      <c r="K5" s="16">
        <f>J5*14</f>
        <v>0</v>
      </c>
      <c r="L5" s="16"/>
      <c r="M5" s="16">
        <f>L5*15</f>
        <v>0</v>
      </c>
      <c r="N5" s="16"/>
      <c r="O5" s="16">
        <f>N5*178</f>
        <v>0</v>
      </c>
      <c r="P5" s="17">
        <f>SUM(E5,G5,I5,K5,M5,O5)</f>
        <v>14110</v>
      </c>
    </row>
    <row r="7" ht="12.75">
      <c r="I7" s="30" t="s">
        <v>22</v>
      </c>
    </row>
    <row r="8" ht="3.75" customHeight="1"/>
    <row r="9" spans="2:16" ht="12.75">
      <c r="B9" s="1"/>
      <c r="C9" s="1"/>
      <c r="D9" s="1" t="s">
        <v>24</v>
      </c>
      <c r="E9" s="2"/>
      <c r="F9" s="1"/>
      <c r="G9" s="3"/>
      <c r="H9" s="1"/>
      <c r="I9" s="3"/>
      <c r="J9" s="1"/>
      <c r="K9" s="3"/>
      <c r="L9" s="12"/>
      <c r="M9" s="13"/>
      <c r="N9" s="1"/>
      <c r="O9" s="3"/>
      <c r="P9" s="4"/>
    </row>
    <row r="10" spans="2:16" ht="12.75">
      <c r="B10" s="5"/>
      <c r="C10" s="5" t="s">
        <v>5</v>
      </c>
      <c r="D10" s="6" t="s">
        <v>6</v>
      </c>
      <c r="E10" s="31">
        <v>26035</v>
      </c>
      <c r="F10" s="6" t="s">
        <v>6</v>
      </c>
      <c r="G10" s="8"/>
      <c r="H10" s="6" t="s">
        <v>6</v>
      </c>
      <c r="I10" s="8"/>
      <c r="J10" s="6" t="s">
        <v>6</v>
      </c>
      <c r="K10" s="8"/>
      <c r="L10" s="14" t="s">
        <v>25</v>
      </c>
      <c r="M10" s="15"/>
      <c r="N10" s="6" t="s">
        <v>6</v>
      </c>
      <c r="O10" s="8"/>
      <c r="P10" s="9" t="s">
        <v>0</v>
      </c>
    </row>
    <row r="11" spans="2:16" ht="9.75" customHeight="1">
      <c r="B11" s="6"/>
      <c r="C11" s="10"/>
      <c r="D11" s="19" t="s">
        <v>3</v>
      </c>
      <c r="E11" s="19" t="s">
        <v>4</v>
      </c>
      <c r="F11" s="19" t="s">
        <v>3</v>
      </c>
      <c r="G11" s="19" t="s">
        <v>4</v>
      </c>
      <c r="H11" s="19" t="s">
        <v>3</v>
      </c>
      <c r="I11" s="19" t="s">
        <v>4</v>
      </c>
      <c r="J11" s="19" t="s">
        <v>3</v>
      </c>
      <c r="K11" s="19" t="s">
        <v>4</v>
      </c>
      <c r="L11" s="19" t="s">
        <v>3</v>
      </c>
      <c r="M11" s="19" t="s">
        <v>4</v>
      </c>
      <c r="N11" s="19" t="s">
        <v>3</v>
      </c>
      <c r="O11" s="14" t="s">
        <v>4</v>
      </c>
      <c r="P11" s="19" t="s">
        <v>1</v>
      </c>
    </row>
    <row r="12" spans="2:16" ht="12.75">
      <c r="B12" s="11">
        <v>22</v>
      </c>
      <c r="C12" s="18" t="s">
        <v>2</v>
      </c>
      <c r="D12" s="16">
        <v>1</v>
      </c>
      <c r="E12" s="16">
        <f>D12*26035</f>
        <v>26035</v>
      </c>
      <c r="F12" s="16"/>
      <c r="G12" s="16">
        <f>F12*303</f>
        <v>0</v>
      </c>
      <c r="H12" s="16"/>
      <c r="I12" s="16">
        <f>H12*6678</f>
        <v>0</v>
      </c>
      <c r="J12" s="16"/>
      <c r="K12" s="16">
        <f>J12*14</f>
        <v>0</v>
      </c>
      <c r="L12" s="16"/>
      <c r="M12" s="16">
        <f>L12*15</f>
        <v>0</v>
      </c>
      <c r="N12" s="16"/>
      <c r="O12" s="16">
        <f>N12*178</f>
        <v>0</v>
      </c>
      <c r="P12" s="17">
        <f>SUM(E12,G12,I12,K12,M12,O12)</f>
        <v>26035</v>
      </c>
    </row>
    <row r="13" spans="9:13" ht="12.75">
      <c r="I13" s="30" t="s">
        <v>31</v>
      </c>
      <c r="M13" t="s">
        <v>36</v>
      </c>
    </row>
    <row r="15" spans="2:16" ht="12.75">
      <c r="B15" s="1"/>
      <c r="C15" s="1"/>
      <c r="D15" s="1" t="s">
        <v>33</v>
      </c>
      <c r="E15" s="2"/>
      <c r="F15" s="1" t="s">
        <v>26</v>
      </c>
      <c r="G15" s="3"/>
      <c r="H15" s="1" t="s">
        <v>27</v>
      </c>
      <c r="I15" s="3"/>
      <c r="J15" s="1" t="s">
        <v>28</v>
      </c>
      <c r="K15" s="3"/>
      <c r="L15" s="12" t="s">
        <v>29</v>
      </c>
      <c r="M15" s="13"/>
      <c r="N15" s="1" t="s">
        <v>30</v>
      </c>
      <c r="O15" s="3"/>
      <c r="P15" s="4"/>
    </row>
    <row r="16" spans="2:16" ht="12.75">
      <c r="B16" s="5"/>
      <c r="C16" s="5" t="s">
        <v>5</v>
      </c>
      <c r="D16" s="6" t="s">
        <v>6</v>
      </c>
      <c r="E16" s="31">
        <v>7500</v>
      </c>
      <c r="F16" s="6" t="s">
        <v>6</v>
      </c>
      <c r="G16" s="8">
        <v>5000</v>
      </c>
      <c r="H16" s="6" t="s">
        <v>6</v>
      </c>
      <c r="I16" s="8">
        <v>592</v>
      </c>
      <c r="J16" s="6" t="s">
        <v>6</v>
      </c>
      <c r="K16" s="8">
        <v>1345</v>
      </c>
      <c r="L16" s="14" t="s">
        <v>25</v>
      </c>
      <c r="M16" s="15">
        <v>300</v>
      </c>
      <c r="N16" s="6" t="s">
        <v>6</v>
      </c>
      <c r="O16" s="8">
        <v>100</v>
      </c>
      <c r="P16" s="9" t="s">
        <v>0</v>
      </c>
    </row>
    <row r="17" spans="2:16" ht="12.75">
      <c r="B17" s="6"/>
      <c r="C17" s="10"/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19" t="s">
        <v>4</v>
      </c>
      <c r="N17" s="19" t="s">
        <v>3</v>
      </c>
      <c r="O17" s="14" t="s">
        <v>4</v>
      </c>
      <c r="P17" s="19" t="s">
        <v>1</v>
      </c>
    </row>
    <row r="18" spans="2:16" ht="12.75">
      <c r="B18" s="11">
        <v>22</v>
      </c>
      <c r="C18" s="18" t="s">
        <v>2</v>
      </c>
      <c r="D18" s="16">
        <v>1</v>
      </c>
      <c r="E18" s="16">
        <f>D18*7500</f>
        <v>7500</v>
      </c>
      <c r="F18" s="16"/>
      <c r="G18" s="16">
        <f>F18*5000</f>
        <v>0</v>
      </c>
      <c r="H18" s="16"/>
      <c r="I18" s="16">
        <f>H18*592</f>
        <v>0</v>
      </c>
      <c r="J18" s="16">
        <v>1</v>
      </c>
      <c r="K18" s="16">
        <f>J18*1345</f>
        <v>1345</v>
      </c>
      <c r="L18" s="16">
        <v>1</v>
      </c>
      <c r="M18" s="16">
        <f>L18*300</f>
        <v>300</v>
      </c>
      <c r="N18" s="16">
        <v>2</v>
      </c>
      <c r="O18" s="16">
        <f>N18*100</f>
        <v>200</v>
      </c>
      <c r="P18" s="17">
        <f>SUM(E18,G18,I18,K18,M18,O18)</f>
        <v>9345</v>
      </c>
    </row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Ivanka</cp:lastModifiedBy>
  <cp:lastPrinted>2018-06-13T08:32:29Z</cp:lastPrinted>
  <dcterms:created xsi:type="dcterms:W3CDTF">2018-03-19T13:47:06Z</dcterms:created>
  <dcterms:modified xsi:type="dcterms:W3CDTF">2018-07-04T18:34:40Z</dcterms:modified>
  <cp:category/>
  <cp:version/>
  <cp:contentType/>
  <cp:contentStatus/>
</cp:coreProperties>
</file>